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ole\AppData\Local\Microsoft\Windows\INetCache\Content.Outlook\N0KFAP20\"/>
    </mc:Choice>
  </mc:AlternateContent>
  <xr:revisionPtr revIDLastSave="0" documentId="13_ncr:1_{F56CD98A-2E51-404E-BEC5-DDF3E54C515B}" xr6:coauthVersionLast="47" xr6:coauthVersionMax="47" xr10:uidLastSave="{00000000-0000-0000-0000-000000000000}"/>
  <bookViews>
    <workbookView xWindow="-108" yWindow="-108" windowWidth="23256" windowHeight="12576" activeTab="1" xr2:uid="{2727F74B-2950-4931-A09E-F13279B08CEC}"/>
  </bookViews>
  <sheets>
    <sheet name="2021 P &amp; L" sheetId="1" r:id="rId1"/>
    <sheet name="2022 Draft Budget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7" i="1" l="1"/>
  <c r="D61" i="1"/>
  <c r="B45" i="2"/>
  <c r="B41" i="2"/>
  <c r="B40" i="2"/>
  <c r="B27" i="2"/>
  <c r="B26" i="2"/>
  <c r="B25" i="2"/>
  <c r="B24" i="2"/>
  <c r="B22" i="2"/>
  <c r="B21" i="2"/>
  <c r="B20" i="2"/>
  <c r="B19" i="2"/>
  <c r="B10" i="2"/>
  <c r="B8" i="2"/>
  <c r="B7" i="2"/>
  <c r="B6" i="2"/>
  <c r="B28" i="2" l="1"/>
  <c r="B33" i="2" s="1"/>
  <c r="B14" i="2"/>
  <c r="B32" i="2" s="1"/>
  <c r="B47" i="2"/>
  <c r="B34" i="2" l="1"/>
  <c r="D21" i="1" l="1"/>
  <c r="D73" i="1"/>
  <c r="C73" i="1"/>
  <c r="B73" i="1"/>
  <c r="C64" i="1"/>
  <c r="B64" i="1"/>
  <c r="D63" i="1"/>
  <c r="D62" i="1"/>
  <c r="D59" i="1"/>
  <c r="D58" i="1"/>
  <c r="D57" i="1"/>
  <c r="D51" i="1"/>
  <c r="D50" i="1"/>
  <c r="D49" i="1"/>
  <c r="D48" i="1"/>
  <c r="D47" i="1"/>
  <c r="D41" i="1"/>
  <c r="D40" i="1"/>
  <c r="D39" i="1"/>
  <c r="D38" i="1"/>
  <c r="D37" i="1"/>
  <c r="D25" i="1"/>
  <c r="D24" i="1"/>
  <c r="D23" i="1"/>
  <c r="D22" i="1"/>
  <c r="D20" i="1"/>
  <c r="D19" i="1"/>
  <c r="D18" i="1"/>
  <c r="D17" i="1"/>
  <c r="D16" i="1"/>
  <c r="C9" i="1"/>
  <c r="C26" i="1" s="1"/>
  <c r="B9" i="1"/>
  <c r="B26" i="1" s="1"/>
  <c r="D8" i="1"/>
  <c r="D5" i="1"/>
  <c r="D64" i="1" l="1"/>
  <c r="D26" i="1"/>
</calcChain>
</file>

<file path=xl/sharedStrings.xml><?xml version="1.0" encoding="utf-8"?>
<sst xmlns="http://schemas.openxmlformats.org/spreadsheetml/2006/main" count="110" uniqueCount="81">
  <si>
    <t>INCOME</t>
  </si>
  <si>
    <t>ACTUAL</t>
  </si>
  <si>
    <t>BUDGET</t>
  </si>
  <si>
    <t>DIFFERENCE</t>
  </si>
  <si>
    <t>Envelope Giving</t>
  </si>
  <si>
    <t>Electronic Funds Transfers</t>
  </si>
  <si>
    <t>Loose Plate Giving</t>
  </si>
  <si>
    <t>Total Giving</t>
  </si>
  <si>
    <t>Over budget</t>
  </si>
  <si>
    <t>Student Accommodation</t>
  </si>
  <si>
    <t>Hire of Facilities</t>
  </si>
  <si>
    <t>Hire of AV Equipment</t>
  </si>
  <si>
    <t>Major Fund Raising</t>
  </si>
  <si>
    <t>Community Centre</t>
  </si>
  <si>
    <t>Interest Received</t>
  </si>
  <si>
    <t>Donation - General</t>
  </si>
  <si>
    <t>Morialta UC Netball Club</t>
  </si>
  <si>
    <t>Sundry Income</t>
  </si>
  <si>
    <t>Total Income</t>
  </si>
  <si>
    <t>EXPENSES</t>
  </si>
  <si>
    <t>Children &amp; Youth</t>
  </si>
  <si>
    <t>Pastoral Care</t>
  </si>
  <si>
    <t>Worship &amp; Faith Education</t>
  </si>
  <si>
    <t>Audio Visual Leadership</t>
  </si>
  <si>
    <t>Administration</t>
  </si>
  <si>
    <t xml:space="preserve">  MS Fund &amp; Presbytery</t>
  </si>
  <si>
    <t xml:space="preserve">  Minister Stipend &amp; Allow.</t>
  </si>
  <si>
    <t xml:space="preserve">  Relieving Minister</t>
  </si>
  <si>
    <t xml:space="preserve">  Office Coordinator</t>
  </si>
  <si>
    <t xml:space="preserve">  Office Expenses - General</t>
  </si>
  <si>
    <t>Communications</t>
  </si>
  <si>
    <t>Finance Operations</t>
  </si>
  <si>
    <t>Property</t>
  </si>
  <si>
    <t xml:space="preserve">  26 Chapel Street</t>
  </si>
  <si>
    <t xml:space="preserve">  13 Highland Ave</t>
  </si>
  <si>
    <t xml:space="preserve">  24 Chapel Street</t>
  </si>
  <si>
    <t>TOTAL EXPENSES</t>
  </si>
  <si>
    <t>TOTAL INCOME</t>
  </si>
  <si>
    <t>OPERATING PROFIT</t>
  </si>
  <si>
    <t>Morialta Mission Projects</t>
  </si>
  <si>
    <t>Egive</t>
  </si>
  <si>
    <t>MORIALTA UNITING CHURCH Profit &amp; Loss</t>
  </si>
  <si>
    <t xml:space="preserve"> (Budget Analysis Summary) January to December 2021    </t>
  </si>
  <si>
    <t>OTHER INCOME</t>
  </si>
  <si>
    <t>GIVING INCOME</t>
  </si>
  <si>
    <t>SUMMARY</t>
  </si>
  <si>
    <t>2022 BUDGET</t>
  </si>
  <si>
    <t>Giving Envelopes</t>
  </si>
  <si>
    <t>Giving Electronic (eGive &amp; EFT)</t>
  </si>
  <si>
    <t>Giving Loose Plate</t>
  </si>
  <si>
    <t>Student Accomodation Rent</t>
  </si>
  <si>
    <t>Student Accomodation Utilities</t>
  </si>
  <si>
    <t>Major Fundraising (net of cost)</t>
  </si>
  <si>
    <t>Community Centre Programs</t>
  </si>
  <si>
    <t>Hospitality / Catering</t>
  </si>
  <si>
    <t>Donations -  Morialta Uniting Church Netball Club</t>
  </si>
  <si>
    <t xml:space="preserve">2022 BUDGET </t>
  </si>
  <si>
    <t xml:space="preserve">Children &amp; Youth </t>
  </si>
  <si>
    <t xml:space="preserve">Pastoral Care  </t>
  </si>
  <si>
    <t xml:space="preserve">Audio Visual </t>
  </si>
  <si>
    <t xml:space="preserve">Administration </t>
  </si>
  <si>
    <t xml:space="preserve">Communications </t>
  </si>
  <si>
    <t xml:space="preserve">Finance Operational </t>
  </si>
  <si>
    <t xml:space="preserve">Property Operational </t>
  </si>
  <si>
    <t>New microphones</t>
  </si>
  <si>
    <t>Projection PC &amp; monitor for church</t>
  </si>
  <si>
    <t>Replace existing house lighting to LED</t>
  </si>
  <si>
    <t>ADMINISTRATION</t>
  </si>
  <si>
    <t>Computer for office</t>
  </si>
  <si>
    <t>Laptop for Minister</t>
  </si>
  <si>
    <t>MORIALTA UNITING CHURCH                  DRAFT</t>
  </si>
  <si>
    <t>AUDIO VISUAL</t>
  </si>
  <si>
    <t>CAPITAL ITEMS TO BE REIMBURSED FROM EXCESS PROPERTY FUNDS</t>
  </si>
  <si>
    <t>$</t>
  </si>
  <si>
    <t>ACTUAL DIFFERENCE</t>
  </si>
  <si>
    <t>ACTUAL DEFICIT</t>
  </si>
  <si>
    <t>BUDGETED DEFICIT</t>
  </si>
  <si>
    <t>MISSION PROJECTS  (Liability account)                  $</t>
  </si>
  <si>
    <t>2022 PROPOSED BUDGET DEFICIT                           $</t>
  </si>
  <si>
    <t xml:space="preserve">                                        TOTAL INCOME                    $                          </t>
  </si>
  <si>
    <t xml:space="preserve">                                          TOTAL EXPENSES              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</si>
</sst>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"/>
    <numFmt numFmtId="165" formatCode="_-* #,##0_-;\-* #,##0_-;_-* &quot;-&quot;??_-;_-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/>
    <xf numFmtId="3" fontId="2" fillId="0" borderId="2" xfId="0" applyNumberFormat="1" applyFont="1" applyBorder="1"/>
    <xf numFmtId="3" fontId="2" fillId="0" borderId="2" xfId="0" applyNumberFormat="1" applyFont="1" applyBorder="1" applyAlignment="1">
      <alignment vertical="center"/>
    </xf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Border="1"/>
    <xf numFmtId="4" fontId="2" fillId="0" borderId="0" xfId="0" applyNumberFormat="1" applyFont="1" applyBorder="1"/>
    <xf numFmtId="3" fontId="2" fillId="0" borderId="0" xfId="0" applyNumberFormat="1" applyFont="1" applyBorder="1"/>
    <xf numFmtId="0" fontId="3" fillId="0" borderId="0" xfId="0" applyFont="1" applyFill="1"/>
    <xf numFmtId="3" fontId="3" fillId="0" borderId="3" xfId="0" applyNumberFormat="1" applyFont="1" applyFill="1" applyBorder="1" applyAlignment="1">
      <alignment horizontal="center"/>
    </xf>
    <xf numFmtId="3" fontId="3" fillId="0" borderId="3" xfId="0" applyNumberFormat="1" applyFont="1" applyFill="1" applyBorder="1" applyAlignment="1">
      <alignment horizontal="right"/>
    </xf>
    <xf numFmtId="0" fontId="2" fillId="0" borderId="3" xfId="0" applyFont="1" applyFill="1" applyBorder="1"/>
    <xf numFmtId="0" fontId="3" fillId="0" borderId="0" xfId="1" applyFont="1" applyFill="1" applyAlignment="1">
      <alignment horizontal="center"/>
    </xf>
    <xf numFmtId="3" fontId="3" fillId="0" borderId="3" xfId="0" applyNumberFormat="1" applyFont="1" applyFill="1" applyBorder="1"/>
    <xf numFmtId="0" fontId="3" fillId="0" borderId="0" xfId="1" applyFont="1" applyFill="1" applyAlignment="1">
      <alignment horizontal="left"/>
    </xf>
    <xf numFmtId="3" fontId="2" fillId="0" borderId="0" xfId="0" applyNumberFormat="1" applyFont="1" applyFill="1"/>
    <xf numFmtId="0" fontId="2" fillId="0" borderId="0" xfId="0" applyFont="1" applyFill="1"/>
    <xf numFmtId="3" fontId="2" fillId="0" borderId="3" xfId="0" applyNumberFormat="1" applyFont="1" applyFill="1" applyBorder="1" applyAlignment="1">
      <alignment horizontal="right"/>
    </xf>
    <xf numFmtId="0" fontId="3" fillId="0" borderId="4" xfId="0" applyFont="1" applyFill="1" applyBorder="1"/>
    <xf numFmtId="3" fontId="3" fillId="0" borderId="0" xfId="0" applyNumberFormat="1" applyFont="1" applyFill="1"/>
    <xf numFmtId="164" fontId="3" fillId="0" borderId="0" xfId="0" applyNumberFormat="1" applyFont="1" applyFill="1"/>
    <xf numFmtId="165" fontId="3" fillId="0" borderId="0" xfId="0" applyNumberFormat="1" applyFont="1" applyFill="1"/>
    <xf numFmtId="0" fontId="3" fillId="0" borderId="0" xfId="0" applyFont="1" applyFill="1" applyAlignment="1">
      <alignment horizontal="left"/>
    </xf>
    <xf numFmtId="3" fontId="3" fillId="0" borderId="0" xfId="0" applyNumberFormat="1" applyFont="1" applyFill="1" applyAlignment="1">
      <alignment horizontal="right"/>
    </xf>
    <xf numFmtId="0" fontId="3" fillId="0" borderId="0" xfId="1" applyFont="1" applyFill="1"/>
    <xf numFmtId="3" fontId="2" fillId="0" borderId="2" xfId="0" applyNumberFormat="1" applyFont="1" applyFill="1" applyBorder="1"/>
    <xf numFmtId="3" fontId="2" fillId="0" borderId="1" xfId="0" applyNumberFormat="1" applyFont="1" applyBorder="1" applyAlignment="1">
      <alignment vertical="center"/>
    </xf>
    <xf numFmtId="3" fontId="3" fillId="0" borderId="0" xfId="0" applyNumberFormat="1" applyFont="1" applyFill="1" applyBorder="1"/>
    <xf numFmtId="3" fontId="3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0" fontId="2" fillId="0" borderId="3" xfId="0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3" fontId="2" fillId="0" borderId="3" xfId="0" applyNumberFormat="1" applyFont="1" applyBorder="1" applyAlignment="1">
      <alignment horizontal="center"/>
    </xf>
    <xf numFmtId="3" fontId="4" fillId="0" borderId="0" xfId="0" applyNumberFormat="1" applyFont="1"/>
    <xf numFmtId="3" fontId="4" fillId="0" borderId="2" xfId="0" applyNumberFormat="1" applyFont="1" applyBorder="1"/>
    <xf numFmtId="3" fontId="4" fillId="0" borderId="0" xfId="0" applyNumberFormat="1" applyFont="1" applyAlignment="1">
      <alignment vertical="center"/>
    </xf>
    <xf numFmtId="3" fontId="4" fillId="0" borderId="1" xfId="0" applyNumberFormat="1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3" fontId="4" fillId="0" borderId="0" xfId="0" applyNumberFormat="1" applyFont="1" applyBorder="1"/>
    <xf numFmtId="0" fontId="2" fillId="0" borderId="5" xfId="0" applyFont="1" applyBorder="1"/>
    <xf numFmtId="0" fontId="2" fillId="0" borderId="5" xfId="0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2" fillId="0" borderId="5" xfId="0" applyNumberFormat="1" applyFont="1" applyBorder="1"/>
    <xf numFmtId="3" fontId="2" fillId="0" borderId="5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4" fontId="2" fillId="0" borderId="0" xfId="0" applyNumberFormat="1" applyFont="1" applyBorder="1" applyAlignment="1">
      <alignment horizontal="right"/>
    </xf>
    <xf numFmtId="4" fontId="2" fillId="0" borderId="2" xfId="0" applyNumberFormat="1" applyFont="1" applyBorder="1"/>
    <xf numFmtId="0" fontId="3" fillId="0" borderId="3" xfId="0" applyFont="1" applyFill="1" applyBorder="1"/>
    <xf numFmtId="0" fontId="5" fillId="0" borderId="0" xfId="0" applyFont="1" applyFill="1"/>
    <xf numFmtId="0" fontId="3" fillId="0" borderId="5" xfId="0" applyFont="1" applyFill="1" applyBorder="1"/>
    <xf numFmtId="3" fontId="3" fillId="0" borderId="6" xfId="0" applyNumberFormat="1" applyFont="1" applyFill="1" applyBorder="1" applyAlignment="1">
      <alignment horizontal="right"/>
    </xf>
    <xf numFmtId="0" fontId="3" fillId="0" borderId="5" xfId="1" applyFont="1" applyFill="1" applyBorder="1" applyAlignment="1">
      <alignment horizontal="center"/>
    </xf>
    <xf numFmtId="3" fontId="3" fillId="0" borderId="5" xfId="0" applyNumberFormat="1" applyFont="1" applyFill="1" applyBorder="1"/>
    <xf numFmtId="0" fontId="2" fillId="0" borderId="5" xfId="0" applyFont="1" applyFill="1" applyBorder="1"/>
    <xf numFmtId="3" fontId="2" fillId="0" borderId="5" xfId="0" applyNumberFormat="1" applyFont="1" applyFill="1" applyBorder="1" applyAlignment="1">
      <alignment horizontal="right"/>
    </xf>
    <xf numFmtId="3" fontId="2" fillId="0" borderId="5" xfId="0" applyNumberFormat="1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2" fillId="0" borderId="0" xfId="0" applyFont="1" applyFill="1" applyAlignment="1">
      <alignment horizontal="right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Normal 2" xfId="1" xr:uid="{53B4AFB4-3181-4E6A-B4C5-EFDFE558E0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ole/Documents/MUC%20FOMT/BUDGETS/Budget%202022%20with%20team%20submissions%20SH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Draft"/>
      <sheetName val="Children &amp; Youth"/>
      <sheetName val="Community Centre"/>
      <sheetName val="Pastoral Care"/>
      <sheetName val="Worship &amp; Faith Education"/>
      <sheetName val="Audio Visual"/>
      <sheetName val="Administration"/>
      <sheetName val="Communications"/>
      <sheetName val="Finance"/>
      <sheetName val="Property 1"/>
      <sheetName val="Property 2"/>
    </sheetNames>
    <sheetDataSet>
      <sheetData sheetId="0" refreshError="1"/>
      <sheetData sheetId="1">
        <row r="14">
          <cell r="C14">
            <v>0</v>
          </cell>
        </row>
      </sheetData>
      <sheetData sheetId="2">
        <row r="16">
          <cell r="D16">
            <v>4000</v>
          </cell>
          <cell r="E16">
            <v>1700</v>
          </cell>
        </row>
      </sheetData>
      <sheetData sheetId="3">
        <row r="15">
          <cell r="C15">
            <v>420</v>
          </cell>
        </row>
      </sheetData>
      <sheetData sheetId="4">
        <row r="16">
          <cell r="C16">
            <v>2500</v>
          </cell>
        </row>
      </sheetData>
      <sheetData sheetId="5">
        <row r="18">
          <cell r="C18">
            <v>1500</v>
          </cell>
        </row>
        <row r="19">
          <cell r="C19">
            <v>1500</v>
          </cell>
        </row>
      </sheetData>
      <sheetData sheetId="6">
        <row r="20">
          <cell r="C20">
            <v>143450</v>
          </cell>
        </row>
        <row r="23">
          <cell r="C23">
            <v>1500</v>
          </cell>
        </row>
      </sheetData>
      <sheetData sheetId="7">
        <row r="16">
          <cell r="C16">
            <v>800</v>
          </cell>
        </row>
      </sheetData>
      <sheetData sheetId="8">
        <row r="11">
          <cell r="C11">
            <v>4200</v>
          </cell>
        </row>
      </sheetData>
      <sheetData sheetId="9">
        <row r="20">
          <cell r="D20">
            <v>18000</v>
          </cell>
        </row>
      </sheetData>
      <sheetData sheetId="10">
        <row r="11">
          <cell r="D11">
            <v>33000</v>
          </cell>
        </row>
        <row r="12">
          <cell r="D12">
            <v>7500</v>
          </cell>
        </row>
        <row r="24">
          <cell r="E24">
            <v>67150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22700-4826-46D5-9417-0F9170BFD55C}">
  <dimension ref="A2:D80"/>
  <sheetViews>
    <sheetView topLeftCell="A28" workbookViewId="0"/>
  </sheetViews>
  <sheetFormatPr defaultRowHeight="21" x14ac:dyDescent="0.4"/>
  <cols>
    <col min="1" max="1" width="34.33203125" style="3" customWidth="1"/>
    <col min="2" max="2" width="17.44140625" style="6" customWidth="1"/>
    <col min="3" max="3" width="18" style="6" customWidth="1"/>
    <col min="4" max="4" width="17.33203125" style="6" customWidth="1"/>
    <col min="5" max="16384" width="8.88671875" style="3"/>
  </cols>
  <sheetData>
    <row r="2" spans="1:4" ht="28.8" customHeight="1" x14ac:dyDescent="0.4">
      <c r="A2" s="70" t="s">
        <v>41</v>
      </c>
      <c r="B2" s="70"/>
      <c r="C2" s="70"/>
      <c r="D2" s="70"/>
    </row>
    <row r="3" spans="1:4" ht="30.6" customHeight="1" x14ac:dyDescent="0.4">
      <c r="A3" s="70" t="s">
        <v>42</v>
      </c>
      <c r="B3" s="70"/>
      <c r="C3" s="70"/>
      <c r="D3" s="70"/>
    </row>
    <row r="4" spans="1:4" ht="24.6" customHeight="1" x14ac:dyDescent="0.4">
      <c r="A4" s="36" t="s">
        <v>44</v>
      </c>
      <c r="B4" s="37" t="s">
        <v>1</v>
      </c>
      <c r="C4" s="37" t="s">
        <v>2</v>
      </c>
      <c r="D4" s="37" t="s">
        <v>3</v>
      </c>
    </row>
    <row r="5" spans="1:4" x14ac:dyDescent="0.4">
      <c r="A5" s="1" t="s">
        <v>4</v>
      </c>
      <c r="B5" s="43">
        <v>20649</v>
      </c>
      <c r="C5" s="43">
        <v>28000</v>
      </c>
      <c r="D5" s="8">
        <f>SUM(B5-C5)</f>
        <v>-7351</v>
      </c>
    </row>
    <row r="6" spans="1:4" x14ac:dyDescent="0.4">
      <c r="A6" s="1" t="s">
        <v>40</v>
      </c>
      <c r="B6" s="43">
        <v>69481.52</v>
      </c>
      <c r="C6" s="43">
        <v>75000</v>
      </c>
      <c r="D6" s="8">
        <v>-5518</v>
      </c>
    </row>
    <row r="7" spans="1:4" x14ac:dyDescent="0.4">
      <c r="A7" s="1" t="s">
        <v>5</v>
      </c>
      <c r="B7" s="43">
        <v>15500</v>
      </c>
      <c r="C7" s="43"/>
      <c r="D7" s="8">
        <v>15500</v>
      </c>
    </row>
    <row r="8" spans="1:4" x14ac:dyDescent="0.4">
      <c r="A8" s="1" t="s">
        <v>6</v>
      </c>
      <c r="B8" s="44">
        <v>4620</v>
      </c>
      <c r="C8" s="44">
        <v>5000</v>
      </c>
      <c r="D8" s="32">
        <f>SUM(B8-C8)</f>
        <v>-380</v>
      </c>
    </row>
    <row r="9" spans="1:4" x14ac:dyDescent="0.4">
      <c r="A9" s="1" t="s">
        <v>7</v>
      </c>
      <c r="B9" s="45">
        <f>SUM(B5:B8)</f>
        <v>110250.52</v>
      </c>
      <c r="C9" s="45">
        <f>SUM(C5:C8)</f>
        <v>108000</v>
      </c>
      <c r="D9" s="5">
        <v>2251</v>
      </c>
    </row>
    <row r="10" spans="1:4" x14ac:dyDescent="0.4">
      <c r="A10" s="1"/>
      <c r="B10" s="10"/>
      <c r="C10" s="10"/>
      <c r="D10" s="10" t="s">
        <v>8</v>
      </c>
    </row>
    <row r="11" spans="1:4" x14ac:dyDescent="0.4">
      <c r="A11" s="1"/>
      <c r="B11" s="10"/>
      <c r="C11" s="10"/>
      <c r="D11" s="10"/>
    </row>
    <row r="12" spans="1:4" ht="21.6" thickBot="1" x14ac:dyDescent="0.45">
      <c r="A12" s="48"/>
      <c r="B12" s="49"/>
      <c r="C12" s="49"/>
      <c r="D12" s="49"/>
    </row>
    <row r="13" spans="1:4" x14ac:dyDescent="0.4">
      <c r="A13" s="55"/>
      <c r="B13" s="10"/>
      <c r="C13" s="10"/>
      <c r="D13" s="10"/>
    </row>
    <row r="14" spans="1:4" x14ac:dyDescent="0.4">
      <c r="A14" s="1"/>
      <c r="B14" s="8"/>
      <c r="C14" s="8"/>
      <c r="D14" s="8"/>
    </row>
    <row r="15" spans="1:4" ht="27.6" customHeight="1" x14ac:dyDescent="0.4">
      <c r="A15" s="36" t="s">
        <v>43</v>
      </c>
      <c r="B15" s="37" t="s">
        <v>1</v>
      </c>
      <c r="C15" s="37" t="s">
        <v>2</v>
      </c>
      <c r="D15" s="37" t="s">
        <v>3</v>
      </c>
    </row>
    <row r="16" spans="1:4" x14ac:dyDescent="0.4">
      <c r="A16" s="1" t="s">
        <v>9</v>
      </c>
      <c r="B16" s="43">
        <v>42817</v>
      </c>
      <c r="C16" s="43">
        <v>46000</v>
      </c>
      <c r="D16" s="8">
        <f t="shared" ref="D16:D26" si="0">SUM(B16-C16)</f>
        <v>-3183</v>
      </c>
    </row>
    <row r="17" spans="1:4" x14ac:dyDescent="0.4">
      <c r="A17" s="1" t="s">
        <v>10</v>
      </c>
      <c r="B17" s="41">
        <v>18875</v>
      </c>
      <c r="C17" s="41">
        <v>15000</v>
      </c>
      <c r="D17" s="8">
        <f t="shared" si="0"/>
        <v>3875</v>
      </c>
    </row>
    <row r="18" spans="1:4" x14ac:dyDescent="0.4">
      <c r="A18" s="3" t="s">
        <v>11</v>
      </c>
      <c r="B18" s="41">
        <v>500</v>
      </c>
      <c r="C18" s="41">
        <v>0</v>
      </c>
      <c r="D18" s="8">
        <f t="shared" si="0"/>
        <v>500</v>
      </c>
    </row>
    <row r="19" spans="1:4" x14ac:dyDescent="0.4">
      <c r="A19" s="3" t="s">
        <v>12</v>
      </c>
      <c r="B19" s="41">
        <v>10016</v>
      </c>
      <c r="C19" s="41">
        <v>5000</v>
      </c>
      <c r="D19" s="8">
        <f t="shared" si="0"/>
        <v>5016</v>
      </c>
    </row>
    <row r="20" spans="1:4" x14ac:dyDescent="0.4">
      <c r="A20" s="3" t="s">
        <v>13</v>
      </c>
      <c r="B20" s="41">
        <v>9011</v>
      </c>
      <c r="C20" s="41">
        <v>7750</v>
      </c>
      <c r="D20" s="8">
        <f t="shared" si="0"/>
        <v>1261</v>
      </c>
    </row>
    <row r="21" spans="1:4" x14ac:dyDescent="0.4">
      <c r="A21" s="3" t="s">
        <v>39</v>
      </c>
      <c r="B21" s="41">
        <v>1808</v>
      </c>
      <c r="C21" s="41">
        <v>0</v>
      </c>
      <c r="D21" s="8">
        <f t="shared" si="0"/>
        <v>1808</v>
      </c>
    </row>
    <row r="22" spans="1:4" x14ac:dyDescent="0.4">
      <c r="A22" s="3" t="s">
        <v>14</v>
      </c>
      <c r="B22" s="41">
        <v>3683</v>
      </c>
      <c r="C22" s="41">
        <v>4500</v>
      </c>
      <c r="D22" s="8">
        <f t="shared" si="0"/>
        <v>-817</v>
      </c>
    </row>
    <row r="23" spans="1:4" x14ac:dyDescent="0.4">
      <c r="A23" s="3" t="s">
        <v>15</v>
      </c>
      <c r="B23" s="41">
        <v>3590</v>
      </c>
      <c r="C23" s="41">
        <v>0</v>
      </c>
      <c r="D23" s="8">
        <f t="shared" si="0"/>
        <v>3590</v>
      </c>
    </row>
    <row r="24" spans="1:4" x14ac:dyDescent="0.4">
      <c r="A24" s="3" t="s">
        <v>16</v>
      </c>
      <c r="B24" s="41">
        <v>5951</v>
      </c>
      <c r="C24" s="41">
        <v>2000</v>
      </c>
      <c r="D24" s="8">
        <f t="shared" si="0"/>
        <v>3951</v>
      </c>
    </row>
    <row r="25" spans="1:4" x14ac:dyDescent="0.4">
      <c r="A25" s="3" t="s">
        <v>17</v>
      </c>
      <c r="B25" s="41">
        <v>5854</v>
      </c>
      <c r="C25" s="41"/>
      <c r="D25" s="8">
        <f t="shared" si="0"/>
        <v>5854</v>
      </c>
    </row>
    <row r="26" spans="1:4" x14ac:dyDescent="0.4">
      <c r="A26" s="3" t="s">
        <v>18</v>
      </c>
      <c r="B26" s="42">
        <f>SUM(B9:B25)</f>
        <v>212355.52000000002</v>
      </c>
      <c r="C26" s="42">
        <f>SUM(C9:C25)</f>
        <v>188250</v>
      </c>
      <c r="D26" s="5">
        <f t="shared" si="0"/>
        <v>24105.520000000019</v>
      </c>
    </row>
    <row r="27" spans="1:4" x14ac:dyDescent="0.4">
      <c r="D27" s="9" t="s">
        <v>8</v>
      </c>
    </row>
    <row r="28" spans="1:4" x14ac:dyDescent="0.4">
      <c r="D28" s="9"/>
    </row>
    <row r="29" spans="1:4" ht="21.6" thickBot="1" x14ac:dyDescent="0.45">
      <c r="A29" s="47"/>
      <c r="B29" s="50"/>
      <c r="C29" s="50"/>
      <c r="D29" s="51"/>
    </row>
    <row r="30" spans="1:4" x14ac:dyDescent="0.4">
      <c r="A30" s="11"/>
      <c r="B30" s="13"/>
      <c r="C30" s="13"/>
      <c r="D30" s="54"/>
    </row>
    <row r="31" spans="1:4" x14ac:dyDescent="0.4">
      <c r="A31" s="11"/>
      <c r="B31" s="13"/>
      <c r="C31" s="13"/>
      <c r="D31" s="54"/>
    </row>
    <row r="32" spans="1:4" x14ac:dyDescent="0.4">
      <c r="A32" s="11"/>
      <c r="B32" s="13"/>
      <c r="C32" s="13"/>
      <c r="D32" s="54"/>
    </row>
    <row r="33" spans="1:4" x14ac:dyDescent="0.4">
      <c r="A33" s="11"/>
      <c r="B33" s="13"/>
      <c r="C33" s="13"/>
      <c r="D33" s="54"/>
    </row>
    <row r="34" spans="1:4" x14ac:dyDescent="0.4">
      <c r="D34" s="9"/>
    </row>
    <row r="35" spans="1:4" x14ac:dyDescent="0.4">
      <c r="D35" s="9"/>
    </row>
    <row r="36" spans="1:4" x14ac:dyDescent="0.4">
      <c r="A36" s="38" t="s">
        <v>19</v>
      </c>
      <c r="B36" s="37" t="s">
        <v>1</v>
      </c>
      <c r="C36" s="37" t="s">
        <v>2</v>
      </c>
      <c r="D36" s="37" t="s">
        <v>3</v>
      </c>
    </row>
    <row r="37" spans="1:4" x14ac:dyDescent="0.4">
      <c r="A37" s="3" t="s">
        <v>20</v>
      </c>
      <c r="B37" s="41">
        <v>37.049999999999997</v>
      </c>
      <c r="C37" s="41">
        <v>480</v>
      </c>
      <c r="D37" s="8">
        <f>SUM(B37-C37)</f>
        <v>-442.95</v>
      </c>
    </row>
    <row r="38" spans="1:4" x14ac:dyDescent="0.4">
      <c r="A38" s="3" t="s">
        <v>13</v>
      </c>
      <c r="B38" s="41">
        <v>3152</v>
      </c>
      <c r="C38" s="41">
        <v>7150</v>
      </c>
      <c r="D38" s="8">
        <f>SUM(B38-C38)</f>
        <v>-3998</v>
      </c>
    </row>
    <row r="39" spans="1:4" x14ac:dyDescent="0.4">
      <c r="A39" s="3" t="s">
        <v>21</v>
      </c>
      <c r="B39" s="41">
        <v>178</v>
      </c>
      <c r="C39" s="41">
        <v>590</v>
      </c>
      <c r="D39" s="8">
        <f>SUM(B39-C39)</f>
        <v>-412</v>
      </c>
    </row>
    <row r="40" spans="1:4" x14ac:dyDescent="0.4">
      <c r="A40" s="3" t="s">
        <v>22</v>
      </c>
      <c r="B40" s="41">
        <v>880</v>
      </c>
      <c r="C40" s="41">
        <v>2750</v>
      </c>
      <c r="D40" s="8">
        <f>SUM(B40-C40)</f>
        <v>-1870</v>
      </c>
    </row>
    <row r="41" spans="1:4" x14ac:dyDescent="0.4">
      <c r="A41" s="3" t="s">
        <v>23</v>
      </c>
      <c r="B41" s="41">
        <v>2907</v>
      </c>
      <c r="C41" s="41">
        <v>6000</v>
      </c>
      <c r="D41" s="8">
        <f>SUM(B41-C41)</f>
        <v>-3093</v>
      </c>
    </row>
    <row r="42" spans="1:4" x14ac:dyDescent="0.4">
      <c r="D42" s="8"/>
    </row>
    <row r="43" spans="1:4" ht="21.6" thickBot="1" x14ac:dyDescent="0.45">
      <c r="A43" s="47"/>
      <c r="B43" s="50"/>
      <c r="C43" s="50"/>
      <c r="D43" s="49"/>
    </row>
    <row r="44" spans="1:4" x14ac:dyDescent="0.4">
      <c r="D44" s="8"/>
    </row>
    <row r="45" spans="1:4" x14ac:dyDescent="0.4">
      <c r="A45" s="38" t="s">
        <v>19</v>
      </c>
      <c r="B45" s="37" t="s">
        <v>1</v>
      </c>
      <c r="C45" s="37" t="s">
        <v>2</v>
      </c>
      <c r="D45" s="37" t="s">
        <v>3</v>
      </c>
    </row>
    <row r="46" spans="1:4" x14ac:dyDescent="0.4">
      <c r="A46" s="3" t="s">
        <v>24</v>
      </c>
      <c r="B46" s="2"/>
      <c r="C46" s="2"/>
      <c r="D46" s="2"/>
    </row>
    <row r="47" spans="1:4" x14ac:dyDescent="0.4">
      <c r="A47" s="3" t="s">
        <v>25</v>
      </c>
      <c r="B47" s="41">
        <v>25435</v>
      </c>
      <c r="C47" s="41">
        <v>20640</v>
      </c>
      <c r="D47" s="8">
        <f>SUM(B47-C47)</f>
        <v>4795</v>
      </c>
    </row>
    <row r="48" spans="1:4" x14ac:dyDescent="0.4">
      <c r="A48" s="3" t="s">
        <v>26</v>
      </c>
      <c r="B48" s="41">
        <v>85348</v>
      </c>
      <c r="C48" s="41">
        <v>89997</v>
      </c>
      <c r="D48" s="8">
        <f>SUM(B48-C48)</f>
        <v>-4649</v>
      </c>
    </row>
    <row r="49" spans="1:4" x14ac:dyDescent="0.4">
      <c r="A49" s="3" t="s">
        <v>27</v>
      </c>
      <c r="B49" s="41">
        <v>6180</v>
      </c>
      <c r="C49" s="41">
        <v>0</v>
      </c>
      <c r="D49" s="8">
        <f>SUM(B49-C49)</f>
        <v>6180</v>
      </c>
    </row>
    <row r="50" spans="1:4" x14ac:dyDescent="0.4">
      <c r="A50" s="3" t="s">
        <v>28</v>
      </c>
      <c r="B50" s="41">
        <v>30152</v>
      </c>
      <c r="C50" s="41">
        <v>26500</v>
      </c>
      <c r="D50" s="8">
        <f>SUM(B50-C50)</f>
        <v>3652</v>
      </c>
    </row>
    <row r="51" spans="1:4" x14ac:dyDescent="0.4">
      <c r="A51" s="3" t="s">
        <v>29</v>
      </c>
      <c r="B51" s="41">
        <v>9659</v>
      </c>
      <c r="C51" s="41">
        <v>10100</v>
      </c>
      <c r="D51" s="6">
        <f>SUM(B51-C51)</f>
        <v>-441</v>
      </c>
    </row>
    <row r="53" spans="1:4" ht="21.6" thickBot="1" x14ac:dyDescent="0.45">
      <c r="A53" s="47"/>
      <c r="B53" s="50"/>
      <c r="C53" s="50"/>
      <c r="D53" s="50"/>
    </row>
    <row r="54" spans="1:4" x14ac:dyDescent="0.4">
      <c r="A54" s="11"/>
      <c r="B54" s="13"/>
      <c r="C54" s="13"/>
      <c r="D54" s="13"/>
    </row>
    <row r="56" spans="1:4" x14ac:dyDescent="0.4">
      <c r="A56" s="38" t="s">
        <v>19</v>
      </c>
      <c r="B56" s="37" t="s">
        <v>1</v>
      </c>
      <c r="C56" s="37" t="s">
        <v>2</v>
      </c>
      <c r="D56" s="37" t="s">
        <v>3</v>
      </c>
    </row>
    <row r="57" spans="1:4" x14ac:dyDescent="0.4">
      <c r="A57" s="3" t="s">
        <v>30</v>
      </c>
      <c r="B57" s="41">
        <v>23</v>
      </c>
      <c r="C57" s="41">
        <v>1750</v>
      </c>
      <c r="D57" s="6">
        <f>SUM(B57-C57)</f>
        <v>-1727</v>
      </c>
    </row>
    <row r="58" spans="1:4" x14ac:dyDescent="0.4">
      <c r="A58" s="3" t="s">
        <v>31</v>
      </c>
      <c r="B58" s="41">
        <v>0</v>
      </c>
      <c r="C58" s="41">
        <v>4200</v>
      </c>
      <c r="D58" s="6">
        <f>SUM(B58-C58)</f>
        <v>-4200</v>
      </c>
    </row>
    <row r="59" spans="1:4" x14ac:dyDescent="0.4">
      <c r="A59" s="3" t="s">
        <v>39</v>
      </c>
      <c r="B59" s="41">
        <v>1808</v>
      </c>
      <c r="C59" s="41">
        <v>0</v>
      </c>
      <c r="D59" s="6">
        <f>SUM(B59-C59)</f>
        <v>1808</v>
      </c>
    </row>
    <row r="60" spans="1:4" x14ac:dyDescent="0.4">
      <c r="A60" s="3" t="s">
        <v>32</v>
      </c>
      <c r="B60" s="41"/>
      <c r="C60" s="41"/>
    </row>
    <row r="61" spans="1:4" x14ac:dyDescent="0.4">
      <c r="A61" s="3" t="s">
        <v>33</v>
      </c>
      <c r="B61" s="41">
        <v>29325</v>
      </c>
      <c r="C61" s="41">
        <v>39960</v>
      </c>
      <c r="D61" s="6">
        <f>SUM(B61-C61)</f>
        <v>-10635</v>
      </c>
    </row>
    <row r="62" spans="1:4" x14ac:dyDescent="0.4">
      <c r="A62" s="3" t="s">
        <v>34</v>
      </c>
      <c r="B62" s="41">
        <v>6988</v>
      </c>
      <c r="C62" s="41">
        <v>6200</v>
      </c>
      <c r="D62" s="6">
        <f>SUM(B62-C62)</f>
        <v>788</v>
      </c>
    </row>
    <row r="63" spans="1:4" x14ac:dyDescent="0.4">
      <c r="A63" s="3" t="s">
        <v>35</v>
      </c>
      <c r="B63" s="41">
        <v>15630</v>
      </c>
      <c r="C63" s="41">
        <v>17100</v>
      </c>
      <c r="D63" s="6">
        <f>SUM(B63-C63)</f>
        <v>-1470</v>
      </c>
    </row>
    <row r="64" spans="1:4" x14ac:dyDescent="0.4">
      <c r="A64" s="7" t="s">
        <v>36</v>
      </c>
      <c r="B64" s="42">
        <f>SUM(B37:B63)</f>
        <v>217702.05</v>
      </c>
      <c r="C64" s="42">
        <f>SUM(C37:C63)</f>
        <v>233417</v>
      </c>
      <c r="D64" s="4">
        <f>SUM(B64-C64)</f>
        <v>-15714.950000000012</v>
      </c>
    </row>
    <row r="65" spans="1:4" x14ac:dyDescent="0.4">
      <c r="A65" s="7"/>
      <c r="B65" s="13"/>
      <c r="C65" s="13"/>
      <c r="D65" s="13"/>
    </row>
    <row r="66" spans="1:4" ht="21.6" thickBot="1" x14ac:dyDescent="0.45">
      <c r="A66" s="52"/>
      <c r="B66" s="50"/>
      <c r="C66" s="50"/>
      <c r="D66" s="50"/>
    </row>
    <row r="67" spans="1:4" x14ac:dyDescent="0.4">
      <c r="A67" s="53"/>
      <c r="B67" s="13"/>
      <c r="C67" s="13"/>
      <c r="D67" s="13"/>
    </row>
    <row r="68" spans="1:4" x14ac:dyDescent="0.4">
      <c r="A68" s="53"/>
      <c r="B68" s="13"/>
      <c r="C68" s="13"/>
      <c r="D68" s="13"/>
    </row>
    <row r="70" spans="1:4" x14ac:dyDescent="0.4">
      <c r="A70" s="39" t="s">
        <v>45</v>
      </c>
      <c r="B70" s="37" t="s">
        <v>1</v>
      </c>
      <c r="C70" s="40" t="s">
        <v>2</v>
      </c>
      <c r="D70" s="37" t="s">
        <v>3</v>
      </c>
    </row>
    <row r="71" spans="1:4" x14ac:dyDescent="0.4">
      <c r="A71" s="3" t="s">
        <v>37</v>
      </c>
      <c r="B71" s="41">
        <v>212356</v>
      </c>
      <c r="C71" s="41">
        <v>188250</v>
      </c>
      <c r="D71" s="6">
        <v>24106.37</v>
      </c>
    </row>
    <row r="72" spans="1:4" x14ac:dyDescent="0.4">
      <c r="A72" s="3" t="s">
        <v>36</v>
      </c>
      <c r="B72" s="41">
        <v>-217702</v>
      </c>
      <c r="C72" s="41">
        <v>-233417</v>
      </c>
      <c r="D72" s="6">
        <v>15714.5</v>
      </c>
    </row>
    <row r="73" spans="1:4" x14ac:dyDescent="0.4">
      <c r="A73" s="3" t="s">
        <v>38</v>
      </c>
      <c r="B73" s="42">
        <f>SUM(B71:B72)</f>
        <v>-5346</v>
      </c>
      <c r="C73" s="42">
        <f>SUM(C71:C72)</f>
        <v>-45167</v>
      </c>
      <c r="D73" s="4">
        <f>SUM(D71:D72)</f>
        <v>39820.869999999995</v>
      </c>
    </row>
    <row r="74" spans="1:4" x14ac:dyDescent="0.4">
      <c r="B74" s="46"/>
      <c r="C74" s="46"/>
      <c r="D74" s="13"/>
    </row>
    <row r="75" spans="1:4" x14ac:dyDescent="0.4">
      <c r="A75" s="3" t="s">
        <v>76</v>
      </c>
      <c r="B75" s="46"/>
      <c r="C75" s="46"/>
      <c r="D75" s="13">
        <v>-45167</v>
      </c>
    </row>
    <row r="76" spans="1:4" x14ac:dyDescent="0.4">
      <c r="A76" s="3" t="s">
        <v>74</v>
      </c>
      <c r="B76" s="46"/>
      <c r="C76" s="46"/>
      <c r="D76" s="13">
        <v>39821</v>
      </c>
    </row>
    <row r="77" spans="1:4" x14ac:dyDescent="0.4">
      <c r="A77" s="11" t="s">
        <v>75</v>
      </c>
      <c r="B77" s="12"/>
      <c r="C77" s="56" t="s">
        <v>73</v>
      </c>
      <c r="D77" s="57">
        <f>SUM(D75:D76)</f>
        <v>-5346</v>
      </c>
    </row>
    <row r="78" spans="1:4" x14ac:dyDescent="0.4">
      <c r="A78" s="11"/>
      <c r="B78" s="12"/>
      <c r="C78" s="56"/>
      <c r="D78" s="12"/>
    </row>
    <row r="79" spans="1:4" x14ac:dyDescent="0.4">
      <c r="A79" s="11"/>
      <c r="B79" s="12"/>
      <c r="C79" s="56"/>
      <c r="D79" s="12"/>
    </row>
    <row r="80" spans="1:4" ht="21.6" thickBot="1" x14ac:dyDescent="0.45">
      <c r="A80" s="47"/>
      <c r="B80" s="50"/>
      <c r="C80" s="50"/>
      <c r="D80" s="50"/>
    </row>
  </sheetData>
  <mergeCells count="2">
    <mergeCell ref="A3:D3"/>
    <mergeCell ref="A2:D2"/>
  </mergeCell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82AD1-B64C-4037-ABE1-B4CF49EEF2B4}">
  <dimension ref="A1:G51"/>
  <sheetViews>
    <sheetView tabSelected="1" workbookViewId="0">
      <selection activeCell="B23" sqref="B23"/>
    </sheetView>
  </sheetViews>
  <sheetFormatPr defaultColWidth="39.6640625" defaultRowHeight="21" x14ac:dyDescent="0.4"/>
  <cols>
    <col min="1" max="1" width="62.109375" style="22" customWidth="1"/>
    <col min="2" max="2" width="23.5546875" style="21" customWidth="1"/>
    <col min="3" max="16384" width="39.6640625" style="22"/>
  </cols>
  <sheetData>
    <row r="1" spans="1:7" ht="19.8" customHeight="1" x14ac:dyDescent="0.4">
      <c r="A1" s="24" t="s">
        <v>70</v>
      </c>
      <c r="B1" s="15" t="s">
        <v>46</v>
      </c>
    </row>
    <row r="2" spans="1:7" ht="31.2" customHeight="1" x14ac:dyDescent="0.4">
      <c r="A2" s="58" t="s">
        <v>0</v>
      </c>
      <c r="B2" s="25"/>
      <c r="C2" s="26"/>
      <c r="D2" s="27"/>
      <c r="E2" s="14"/>
      <c r="F2" s="14"/>
      <c r="G2" s="14"/>
    </row>
    <row r="3" spans="1:7" x14ac:dyDescent="0.4">
      <c r="A3" s="14" t="s">
        <v>47</v>
      </c>
      <c r="B3" s="25">
        <v>17000</v>
      </c>
      <c r="C3" s="26"/>
      <c r="D3" s="27"/>
      <c r="E3" s="14"/>
      <c r="F3" s="14"/>
      <c r="G3" s="14"/>
    </row>
    <row r="4" spans="1:7" x14ac:dyDescent="0.4">
      <c r="A4" s="14" t="s">
        <v>48</v>
      </c>
      <c r="B4" s="25">
        <v>85000</v>
      </c>
      <c r="C4" s="26"/>
      <c r="D4" s="27"/>
      <c r="E4" s="14"/>
      <c r="F4" s="14"/>
      <c r="G4" s="14"/>
    </row>
    <row r="5" spans="1:7" x14ac:dyDescent="0.4">
      <c r="A5" s="14" t="s">
        <v>49</v>
      </c>
      <c r="B5" s="25">
        <v>4500</v>
      </c>
      <c r="C5" s="26"/>
      <c r="G5" s="14"/>
    </row>
    <row r="6" spans="1:7" x14ac:dyDescent="0.4">
      <c r="A6" s="28" t="s">
        <v>50</v>
      </c>
      <c r="B6" s="25">
        <f>'[1]Property 2'!D11</f>
        <v>33000</v>
      </c>
      <c r="C6" s="26"/>
      <c r="G6" s="14"/>
    </row>
    <row r="7" spans="1:7" x14ac:dyDescent="0.4">
      <c r="A7" s="14" t="s">
        <v>51</v>
      </c>
      <c r="B7" s="25">
        <f>'[1]Property 2'!D12</f>
        <v>7500</v>
      </c>
      <c r="C7" s="26"/>
      <c r="G7" s="14"/>
    </row>
    <row r="8" spans="1:7" x14ac:dyDescent="0.4">
      <c r="A8" s="28" t="s">
        <v>10</v>
      </c>
      <c r="B8" s="25">
        <f>'[1]Property 1'!D20</f>
        <v>18000</v>
      </c>
      <c r="C8" s="26"/>
      <c r="G8" s="14"/>
    </row>
    <row r="9" spans="1:7" x14ac:dyDescent="0.4">
      <c r="A9" s="14" t="s">
        <v>52</v>
      </c>
      <c r="B9" s="25">
        <v>6000</v>
      </c>
      <c r="C9" s="26"/>
      <c r="D9" s="14"/>
      <c r="E9" s="27"/>
      <c r="F9" s="14"/>
      <c r="G9" s="14"/>
    </row>
    <row r="10" spans="1:7" x14ac:dyDescent="0.4">
      <c r="A10" s="14" t="s">
        <v>53</v>
      </c>
      <c r="B10" s="29">
        <f>'[1]Community Centre'!D16</f>
        <v>4000</v>
      </c>
      <c r="C10" s="26"/>
      <c r="D10" s="27"/>
      <c r="E10" s="27"/>
      <c r="F10" s="14"/>
      <c r="G10" s="14"/>
    </row>
    <row r="11" spans="1:7" x14ac:dyDescent="0.4">
      <c r="A11" s="14" t="s">
        <v>54</v>
      </c>
      <c r="B11" s="21">
        <v>900</v>
      </c>
    </row>
    <row r="12" spans="1:7" x14ac:dyDescent="0.4">
      <c r="A12" s="14" t="s">
        <v>14</v>
      </c>
      <c r="B12" s="25">
        <v>3000</v>
      </c>
      <c r="C12" s="26"/>
      <c r="D12" s="27"/>
      <c r="E12" s="14"/>
      <c r="F12" s="14"/>
      <c r="G12" s="14"/>
    </row>
    <row r="13" spans="1:7" x14ac:dyDescent="0.4">
      <c r="A13" s="14" t="s">
        <v>55</v>
      </c>
      <c r="B13" s="25">
        <v>2000</v>
      </c>
      <c r="C13" s="26"/>
      <c r="D13" s="14"/>
      <c r="E13" s="14"/>
      <c r="F13" s="14"/>
      <c r="G13" s="14"/>
    </row>
    <row r="14" spans="1:7" ht="20.25" customHeight="1" x14ac:dyDescent="0.4">
      <c r="A14" s="28" t="s">
        <v>79</v>
      </c>
      <c r="B14" s="16">
        <f>SUM(B3:B13)</f>
        <v>180900</v>
      </c>
    </row>
    <row r="15" spans="1:7" ht="20.25" customHeight="1" thickBot="1" x14ac:dyDescent="0.45">
      <c r="A15" s="60"/>
      <c r="B15" s="61"/>
    </row>
    <row r="16" spans="1:7" ht="20.25" customHeight="1" x14ac:dyDescent="0.4">
      <c r="A16" s="14"/>
      <c r="B16" s="34"/>
    </row>
    <row r="17" spans="1:2" ht="20.25" customHeight="1" x14ac:dyDescent="0.4">
      <c r="A17" s="14"/>
      <c r="B17" s="34"/>
    </row>
    <row r="18" spans="1:2" ht="21" customHeight="1" x14ac:dyDescent="0.4">
      <c r="A18" s="17" t="s">
        <v>19</v>
      </c>
      <c r="B18" s="15" t="s">
        <v>56</v>
      </c>
    </row>
    <row r="19" spans="1:2" x14ac:dyDescent="0.4">
      <c r="A19" s="30" t="s">
        <v>57</v>
      </c>
      <c r="B19" s="21">
        <f>'[1]Children &amp; Youth'!C14</f>
        <v>0</v>
      </c>
    </row>
    <row r="20" spans="1:2" x14ac:dyDescent="0.4">
      <c r="A20" s="30" t="s">
        <v>13</v>
      </c>
      <c r="B20" s="21">
        <f>'[1]Community Centre'!E16</f>
        <v>1700</v>
      </c>
    </row>
    <row r="21" spans="1:2" x14ac:dyDescent="0.4">
      <c r="A21" s="30" t="s">
        <v>58</v>
      </c>
      <c r="B21" s="21">
        <f>'[1]Pastoral Care'!C15</f>
        <v>420</v>
      </c>
    </row>
    <row r="22" spans="1:2" x14ac:dyDescent="0.4">
      <c r="A22" s="30" t="s">
        <v>22</v>
      </c>
      <c r="B22" s="21">
        <f>'[1]Worship &amp; Faith Education'!C16</f>
        <v>2500</v>
      </c>
    </row>
    <row r="23" spans="1:2" x14ac:dyDescent="0.4">
      <c r="A23" s="30" t="s">
        <v>59</v>
      </c>
      <c r="B23" s="21">
        <v>12000</v>
      </c>
    </row>
    <row r="24" spans="1:2" x14ac:dyDescent="0.4">
      <c r="A24" s="30" t="s">
        <v>60</v>
      </c>
      <c r="B24" s="21">
        <f>[1]Administration!C20</f>
        <v>143450</v>
      </c>
    </row>
    <row r="25" spans="1:2" x14ac:dyDescent="0.4">
      <c r="A25" s="30" t="s">
        <v>61</v>
      </c>
      <c r="B25" s="21">
        <f>[1]Communications!C16</f>
        <v>800</v>
      </c>
    </row>
    <row r="26" spans="1:2" x14ac:dyDescent="0.4">
      <c r="A26" s="30" t="s">
        <v>62</v>
      </c>
      <c r="B26" s="21">
        <f>[1]Finance!C11</f>
        <v>4200</v>
      </c>
    </row>
    <row r="27" spans="1:2" ht="21" customHeight="1" x14ac:dyDescent="0.4">
      <c r="A27" s="30" t="s">
        <v>63</v>
      </c>
      <c r="B27" s="21">
        <f>'[1]Property 2'!E24</f>
        <v>67150</v>
      </c>
    </row>
    <row r="28" spans="1:2" ht="21" customHeight="1" x14ac:dyDescent="0.4">
      <c r="A28" s="20" t="s">
        <v>80</v>
      </c>
      <c r="B28" s="19">
        <f>SUM(B19:B27)</f>
        <v>232220</v>
      </c>
    </row>
    <row r="29" spans="1:2" ht="21" customHeight="1" x14ac:dyDescent="0.4">
      <c r="A29" s="18"/>
      <c r="B29" s="33"/>
    </row>
    <row r="30" spans="1:2" ht="21" customHeight="1" thickBot="1" x14ac:dyDescent="0.45">
      <c r="A30" s="62"/>
      <c r="B30" s="63"/>
    </row>
    <row r="31" spans="1:2" ht="21" customHeight="1" x14ac:dyDescent="0.4">
      <c r="A31" s="18"/>
      <c r="B31" s="33"/>
    </row>
    <row r="32" spans="1:2" ht="21" customHeight="1" x14ac:dyDescent="0.4">
      <c r="A32" s="20" t="s">
        <v>37</v>
      </c>
      <c r="B32" s="21">
        <f>B14</f>
        <v>180900</v>
      </c>
    </row>
    <row r="33" spans="1:2" ht="21" customHeight="1" x14ac:dyDescent="0.4">
      <c r="A33" s="20" t="s">
        <v>36</v>
      </c>
      <c r="B33" s="21">
        <f>0-B28</f>
        <v>-232220</v>
      </c>
    </row>
    <row r="34" spans="1:2" x14ac:dyDescent="0.4">
      <c r="A34" s="22" t="s">
        <v>78</v>
      </c>
      <c r="B34" s="23">
        <f>SUM(B32:B33)</f>
        <v>-51320</v>
      </c>
    </row>
    <row r="35" spans="1:2" x14ac:dyDescent="0.4">
      <c r="B35" s="35"/>
    </row>
    <row r="36" spans="1:2" ht="21.6" thickBot="1" x14ac:dyDescent="0.45">
      <c r="A36" s="64"/>
      <c r="B36" s="65"/>
    </row>
    <row r="37" spans="1:2" x14ac:dyDescent="0.4">
      <c r="B37" s="35"/>
    </row>
    <row r="38" spans="1:2" ht="28.2" customHeight="1" x14ac:dyDescent="0.4">
      <c r="A38" s="59" t="s">
        <v>72</v>
      </c>
    </row>
    <row r="39" spans="1:2" x14ac:dyDescent="0.4">
      <c r="A39" s="59" t="s">
        <v>71</v>
      </c>
    </row>
    <row r="40" spans="1:2" x14ac:dyDescent="0.4">
      <c r="A40" s="22" t="s">
        <v>64</v>
      </c>
      <c r="B40" s="21">
        <f>'[1]Audio Visual'!C18</f>
        <v>1500</v>
      </c>
    </row>
    <row r="41" spans="1:2" x14ac:dyDescent="0.4">
      <c r="A41" s="22" t="s">
        <v>65</v>
      </c>
      <c r="B41" s="21">
        <f>'[1]Audio Visual'!C19</f>
        <v>1500</v>
      </c>
    </row>
    <row r="42" spans="1:2" x14ac:dyDescent="0.4">
      <c r="A42" s="22" t="s">
        <v>66</v>
      </c>
      <c r="B42" s="21">
        <v>4000</v>
      </c>
    </row>
    <row r="43" spans="1:2" ht="12" customHeight="1" x14ac:dyDescent="0.4"/>
    <row r="44" spans="1:2" x14ac:dyDescent="0.4">
      <c r="A44" s="59" t="s">
        <v>67</v>
      </c>
    </row>
    <row r="45" spans="1:2" x14ac:dyDescent="0.4">
      <c r="A45" s="22" t="s">
        <v>68</v>
      </c>
      <c r="B45" s="21">
        <f>[1]Administration!C23</f>
        <v>1500</v>
      </c>
    </row>
    <row r="46" spans="1:2" x14ac:dyDescent="0.4">
      <c r="A46" s="22" t="s">
        <v>69</v>
      </c>
      <c r="B46" s="21">
        <v>1500</v>
      </c>
    </row>
    <row r="47" spans="1:2" x14ac:dyDescent="0.4">
      <c r="A47" s="69" t="s">
        <v>73</v>
      </c>
      <c r="B47" s="31">
        <f>SUM(B40:B46)</f>
        <v>10000</v>
      </c>
    </row>
    <row r="49" spans="1:2" x14ac:dyDescent="0.4">
      <c r="A49" s="22" t="s">
        <v>77</v>
      </c>
      <c r="B49" s="21">
        <v>3000</v>
      </c>
    </row>
    <row r="50" spans="1:2" ht="21.6" thickBot="1" x14ac:dyDescent="0.45">
      <c r="A50" s="64"/>
      <c r="B50" s="66"/>
    </row>
    <row r="51" spans="1:2" x14ac:dyDescent="0.4">
      <c r="A51" s="67"/>
      <c r="B51" s="68"/>
    </row>
  </sheetData>
  <pageMargins left="0.70866141732283472" right="0.70866141732283472" top="0.35433070866141736" bottom="0.35433070866141736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 P &amp; L</vt:lpstr>
      <vt:lpstr>2022 Draft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Carole</dc:creator>
  <cp:lastModifiedBy>Carole</cp:lastModifiedBy>
  <cp:lastPrinted>2022-03-30T01:29:17Z</cp:lastPrinted>
  <dcterms:created xsi:type="dcterms:W3CDTF">2022-03-26T06:08:09Z</dcterms:created>
  <dcterms:modified xsi:type="dcterms:W3CDTF">2022-03-30T01:30:25Z</dcterms:modified>
</cp:coreProperties>
</file>